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7425" windowHeight="83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<sst xmlns="http://schemas.openxmlformats.org/spreadsheetml/2006/main" count="176" uniqueCount="111">
  <si>
    <t>Dimension (mm)</t>
  </si>
  <si>
    <t>Number</t>
  </si>
  <si>
    <t>wood (5 mm)</t>
  </si>
  <si>
    <t>Bar of wood</t>
  </si>
  <si>
    <t>Bock/Table</t>
  </si>
  <si>
    <t>big screws</t>
  </si>
  <si>
    <t>Ø4.5 X 40</t>
  </si>
  <si>
    <t>46±4</t>
  </si>
  <si>
    <t>small screws</t>
  </si>
  <si>
    <t>screws (+ disc spa:disco) + rubber</t>
  </si>
  <si>
    <t>Ø3 X 10 / Ø12 X 3</t>
  </si>
  <si>
    <t>16+16</t>
  </si>
  <si>
    <t>screws to fix ventilator</t>
  </si>
  <si>
    <t xml:space="preserve">Mosquito net for Outlet                                                        </t>
  </si>
  <si>
    <t>Grating, trellis(deu:Gitter;spa reja)</t>
  </si>
  <si>
    <t>Iron-bars as distance-holder for the trellis</t>
  </si>
  <si>
    <t>Ground-Plate</t>
  </si>
  <si>
    <t>Side-Bar</t>
  </si>
  <si>
    <t>Top-Bar</t>
  </si>
  <si>
    <t>Curve for Plastic</t>
  </si>
  <si>
    <t>for to hold Plastic</t>
  </si>
  <si>
    <t>mm</t>
  </si>
  <si>
    <t xml:space="preserve">Bar of wood </t>
  </si>
  <si>
    <t xml:space="preserve">plywood </t>
  </si>
  <si>
    <t>plywood</t>
  </si>
  <si>
    <t>Plastic to wood</t>
  </si>
  <si>
    <t>Front with Fan</t>
  </si>
  <si>
    <t xml:space="preserve">Input = </t>
  </si>
  <si>
    <t>Calculation=</t>
  </si>
  <si>
    <t>fix=</t>
  </si>
  <si>
    <t>side-bars</t>
  </si>
  <si>
    <t>Materials:</t>
  </si>
  <si>
    <t>Part-List Hohenheim Solar Tunnel-Dryer</t>
  </si>
  <si>
    <t>Ventilator</t>
  </si>
  <si>
    <t>Metal or Alu</t>
  </si>
  <si>
    <t>Price in $</t>
  </si>
  <si>
    <t>Plastic-Foil</t>
  </si>
  <si>
    <t>dull black colour</t>
  </si>
  <si>
    <t>foot-compatible</t>
  </si>
  <si>
    <t>1/2 l</t>
  </si>
  <si>
    <t>Cable if no Solar</t>
  </si>
  <si>
    <t>7m</t>
  </si>
  <si>
    <t>Sum</t>
  </si>
  <si>
    <t>to cover Ventilador</t>
  </si>
  <si>
    <t>1 m2</t>
  </si>
  <si>
    <t xml:space="preserve">Solar module with cable for the Fan or </t>
  </si>
  <si>
    <t>Electronic Speed-Control</t>
  </si>
  <si>
    <t>Solar module</t>
  </si>
  <si>
    <t>UV- resistent, transparent Foil</t>
  </si>
  <si>
    <t>Ventilator 60m3/h</t>
  </si>
  <si>
    <t>In the green field you can give you specific Size and there will be a recalculation for the rest of the Parts</t>
  </si>
  <si>
    <t>Front/Back-Bar (optional)</t>
  </si>
  <si>
    <t>Side-Holder (optional)</t>
  </si>
  <si>
    <t>Metal screen</t>
  </si>
  <si>
    <t>Dimension (feed)</t>
  </si>
  <si>
    <t>feed</t>
  </si>
  <si>
    <t>Nr of</t>
  </si>
  <si>
    <t>Price in Rupi</t>
  </si>
  <si>
    <t>Rupi</t>
  </si>
  <si>
    <t>$</t>
  </si>
  <si>
    <t>Materials</t>
  </si>
  <si>
    <t>according Fan: 2*80*80</t>
  </si>
  <si>
    <t>adjust hole according Fan: 2*80*80</t>
  </si>
  <si>
    <t>feed-measuring look down</t>
  </si>
  <si>
    <t>Transformer</t>
  </si>
  <si>
    <t xml:space="preserve">Mosquito net for Outlet  </t>
  </si>
  <si>
    <t>(or take part of grid)</t>
  </si>
  <si>
    <t>house-hold-sieve (or take part of grid)</t>
  </si>
  <si>
    <t>Holder f.Curve(optional)</t>
  </si>
  <si>
    <t>Front-Holder (optional)</t>
  </si>
  <si>
    <t>Bock/Table (may be put on table)</t>
  </si>
  <si>
    <t>Grating, trellis(deu:Gitter)</t>
  </si>
  <si>
    <t xml:space="preserve">Labour </t>
  </si>
  <si>
    <t>Front with Fan-hole</t>
  </si>
  <si>
    <t>Material</t>
  </si>
  <si>
    <t>0.1</t>
  </si>
  <si>
    <t xml:space="preserve">Frame for metal screen </t>
  </si>
  <si>
    <t>Metal screen (Aluminium)</t>
  </si>
  <si>
    <t>house-hold-sieve (or take part of the grid)</t>
  </si>
  <si>
    <t>1-2</t>
  </si>
  <si>
    <t>(or take part of the grid)</t>
  </si>
  <si>
    <t>Transformer 220V / 12V</t>
  </si>
  <si>
    <t>Cable for Solar Module</t>
  </si>
  <si>
    <t>3-5m</t>
  </si>
  <si>
    <t>1 mm2, 2 wire</t>
  </si>
  <si>
    <t>Bars of wood</t>
  </si>
  <si>
    <t>Grating, grid, trellis(deu:Gitter)</t>
  </si>
  <si>
    <t>aluminium or stainless steel (expensive)</t>
  </si>
  <si>
    <t>dull / matt black colour</t>
  </si>
  <si>
    <t>Sizes in feed, prices in Rupi</t>
  </si>
  <si>
    <t>Fan-Size (per sqm black area 40-50 m3/h air)</t>
  </si>
  <si>
    <t>m3/h</t>
  </si>
  <si>
    <t>Power of the Solar-Module (also with some clouds it should works)</t>
  </si>
  <si>
    <t>mA of Fan</t>
  </si>
  <si>
    <t>mA</t>
  </si>
  <si>
    <t>Solar-Power</t>
  </si>
  <si>
    <t>Nr of Fans</t>
  </si>
  <si>
    <t>Watt</t>
  </si>
  <si>
    <t>W of Fan</t>
  </si>
  <si>
    <t>calculation in Watt</t>
  </si>
  <si>
    <t>W</t>
  </si>
  <si>
    <t>it makes sense to take 2 Fans to run more slow</t>
  </si>
  <si>
    <t>Length (cm)</t>
  </si>
  <si>
    <t>Wide (cm)</t>
  </si>
  <si>
    <t>Area (m2)</t>
  </si>
  <si>
    <t>Air-Flow (m3/h)</t>
  </si>
  <si>
    <t>Number of Fans</t>
  </si>
  <si>
    <t>Power/Fan W</t>
  </si>
  <si>
    <t>12 V Solar-Paneel (W)</t>
  </si>
  <si>
    <t>Calculation Fan and Solar-Paneel</t>
  </si>
  <si>
    <t>Air-Flow /Fan (m3/h)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</si>
</sst>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</numFmts>
  <fonts count="12">
    <font>
      <sz val="11"/>
      <name val="Arial"/>
      <family val="0"/>
    </font>
    <font>
      <sz val="13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2" fillId="3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5" borderId="0" xfId="0" applyFont="1" applyFill="1" applyAlignment="1">
      <alignment/>
    </xf>
    <xf numFmtId="0" fontId="0" fillId="0" borderId="0" xfId="0" applyFont="1" applyAlignment="1">
      <alignment/>
    </xf>
    <xf numFmtId="2" fontId="2" fillId="4" borderId="3" xfId="0" applyNumberFormat="1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right" vertical="top" wrapText="1"/>
    </xf>
    <xf numFmtId="176" fontId="2" fillId="3" borderId="3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2" fillId="3" borderId="3" xfId="0" applyNumberFormat="1" applyFont="1" applyFill="1" applyBorder="1" applyAlignment="1">
      <alignment horizontal="right" vertical="top" wrapText="1"/>
    </xf>
    <xf numFmtId="0" fontId="11" fillId="4" borderId="0" xfId="0" applyFont="1" applyFill="1" applyAlignment="1">
      <alignment/>
    </xf>
    <xf numFmtId="0" fontId="11" fillId="0" borderId="0" xfId="0" applyFont="1" applyAlignment="1">
      <alignment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right" vertical="top" wrapText="1"/>
    </xf>
    <xf numFmtId="2" fontId="2" fillId="3" borderId="2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</xdr:row>
      <xdr:rowOff>123825</xdr:rowOff>
    </xdr:from>
    <xdr:to>
      <xdr:col>16</xdr:col>
      <xdr:colOff>762000</xdr:colOff>
      <xdr:row>26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14400"/>
          <a:ext cx="78867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29</xdr:row>
      <xdr:rowOff>485775</xdr:rowOff>
    </xdr:from>
    <xdr:to>
      <xdr:col>16</xdr:col>
      <xdr:colOff>104775</xdr:colOff>
      <xdr:row>33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7029450"/>
          <a:ext cx="5762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6</xdr:row>
      <xdr:rowOff>85725</xdr:rowOff>
    </xdr:from>
    <xdr:to>
      <xdr:col>11</xdr:col>
      <xdr:colOff>790575</xdr:colOff>
      <xdr:row>21</xdr:row>
      <xdr:rowOff>19050</xdr:rowOff>
    </xdr:to>
    <xdr:sp>
      <xdr:nvSpPr>
        <xdr:cNvPr id="3" name="Line 11"/>
        <xdr:cNvSpPr>
          <a:spLocks/>
        </xdr:cNvSpPr>
      </xdr:nvSpPr>
      <xdr:spPr>
        <a:xfrm>
          <a:off x="5810250" y="1314450"/>
          <a:ext cx="453390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95250</xdr:rowOff>
    </xdr:from>
    <xdr:to>
      <xdr:col>11</xdr:col>
      <xdr:colOff>333375</xdr:colOff>
      <xdr:row>8</xdr:row>
      <xdr:rowOff>104775</xdr:rowOff>
    </xdr:to>
    <xdr:sp>
      <xdr:nvSpPr>
        <xdr:cNvPr id="4" name="Line 12"/>
        <xdr:cNvSpPr>
          <a:spLocks/>
        </xdr:cNvSpPr>
      </xdr:nvSpPr>
      <xdr:spPr>
        <a:xfrm flipV="1">
          <a:off x="5800725" y="1514475"/>
          <a:ext cx="4086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10</xdr:col>
      <xdr:colOff>276225</xdr:colOff>
      <xdr:row>17</xdr:row>
      <xdr:rowOff>95250</xdr:rowOff>
    </xdr:to>
    <xdr:sp>
      <xdr:nvSpPr>
        <xdr:cNvPr id="5" name="Line 15"/>
        <xdr:cNvSpPr>
          <a:spLocks/>
        </xdr:cNvSpPr>
      </xdr:nvSpPr>
      <xdr:spPr>
        <a:xfrm>
          <a:off x="5715000" y="1504950"/>
          <a:ext cx="32766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47625</xdr:rowOff>
    </xdr:from>
    <xdr:to>
      <xdr:col>10</xdr:col>
      <xdr:colOff>476250</xdr:colOff>
      <xdr:row>13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6210300" y="2247900"/>
          <a:ext cx="2981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47</xdr:row>
      <xdr:rowOff>123825</xdr:rowOff>
    </xdr:from>
    <xdr:to>
      <xdr:col>16</xdr:col>
      <xdr:colOff>704850</xdr:colOff>
      <xdr:row>69</xdr:row>
      <xdr:rowOff>114300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1363325"/>
          <a:ext cx="788670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72</xdr:row>
      <xdr:rowOff>485775</xdr:rowOff>
    </xdr:from>
    <xdr:to>
      <xdr:col>16</xdr:col>
      <xdr:colOff>104775</xdr:colOff>
      <xdr:row>76</xdr:row>
      <xdr:rowOff>371475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7773650"/>
          <a:ext cx="5762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49</xdr:row>
      <xdr:rowOff>85725</xdr:rowOff>
    </xdr:from>
    <xdr:to>
      <xdr:col>11</xdr:col>
      <xdr:colOff>790575</xdr:colOff>
      <xdr:row>64</xdr:row>
      <xdr:rowOff>19050</xdr:rowOff>
    </xdr:to>
    <xdr:sp>
      <xdr:nvSpPr>
        <xdr:cNvPr id="9" name="Line 25"/>
        <xdr:cNvSpPr>
          <a:spLocks/>
        </xdr:cNvSpPr>
      </xdr:nvSpPr>
      <xdr:spPr>
        <a:xfrm>
          <a:off x="5810250" y="11877675"/>
          <a:ext cx="453390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50</xdr:row>
      <xdr:rowOff>95250</xdr:rowOff>
    </xdr:from>
    <xdr:to>
      <xdr:col>11</xdr:col>
      <xdr:colOff>333375</xdr:colOff>
      <xdr:row>51</xdr:row>
      <xdr:rowOff>104775</xdr:rowOff>
    </xdr:to>
    <xdr:sp>
      <xdr:nvSpPr>
        <xdr:cNvPr id="10" name="Line 26"/>
        <xdr:cNvSpPr>
          <a:spLocks/>
        </xdr:cNvSpPr>
      </xdr:nvSpPr>
      <xdr:spPr>
        <a:xfrm flipV="1">
          <a:off x="5800725" y="12077700"/>
          <a:ext cx="4086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85725</xdr:rowOff>
    </xdr:from>
    <xdr:to>
      <xdr:col>10</xdr:col>
      <xdr:colOff>476250</xdr:colOff>
      <xdr:row>56</xdr:row>
      <xdr:rowOff>76200</xdr:rowOff>
    </xdr:to>
    <xdr:sp>
      <xdr:nvSpPr>
        <xdr:cNvPr id="11" name="Line 30"/>
        <xdr:cNvSpPr>
          <a:spLocks/>
        </xdr:cNvSpPr>
      </xdr:nvSpPr>
      <xdr:spPr>
        <a:xfrm flipV="1">
          <a:off x="6210300" y="12849225"/>
          <a:ext cx="2981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95250</xdr:rowOff>
    </xdr:from>
    <xdr:to>
      <xdr:col>10</xdr:col>
      <xdr:colOff>428625</xdr:colOff>
      <xdr:row>62</xdr:row>
      <xdr:rowOff>133350</xdr:rowOff>
    </xdr:to>
    <xdr:sp>
      <xdr:nvSpPr>
        <xdr:cNvPr id="12" name="Line 33"/>
        <xdr:cNvSpPr>
          <a:spLocks/>
        </xdr:cNvSpPr>
      </xdr:nvSpPr>
      <xdr:spPr>
        <a:xfrm>
          <a:off x="6229350" y="12649200"/>
          <a:ext cx="29146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54</xdr:row>
      <xdr:rowOff>95250</xdr:rowOff>
    </xdr:from>
    <xdr:to>
      <xdr:col>9</xdr:col>
      <xdr:colOff>514350</xdr:colOff>
      <xdr:row>63</xdr:row>
      <xdr:rowOff>200025</xdr:rowOff>
    </xdr:to>
    <xdr:sp>
      <xdr:nvSpPr>
        <xdr:cNvPr id="13" name="Line 34"/>
        <xdr:cNvSpPr>
          <a:spLocks/>
        </xdr:cNvSpPr>
      </xdr:nvSpPr>
      <xdr:spPr>
        <a:xfrm>
          <a:off x="6238875" y="12858750"/>
          <a:ext cx="215265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95250</xdr:rowOff>
    </xdr:from>
    <xdr:to>
      <xdr:col>10</xdr:col>
      <xdr:colOff>361950</xdr:colOff>
      <xdr:row>19</xdr:row>
      <xdr:rowOff>85725</xdr:rowOff>
    </xdr:to>
    <xdr:sp>
      <xdr:nvSpPr>
        <xdr:cNvPr id="14" name="Line 35"/>
        <xdr:cNvSpPr>
          <a:spLocks/>
        </xdr:cNvSpPr>
      </xdr:nvSpPr>
      <xdr:spPr>
        <a:xfrm>
          <a:off x="6229350" y="2085975"/>
          <a:ext cx="28479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85725</xdr:rowOff>
    </xdr:from>
    <xdr:to>
      <xdr:col>9</xdr:col>
      <xdr:colOff>295275</xdr:colOff>
      <xdr:row>19</xdr:row>
      <xdr:rowOff>180975</xdr:rowOff>
    </xdr:to>
    <xdr:sp>
      <xdr:nvSpPr>
        <xdr:cNvPr id="15" name="Line 36"/>
        <xdr:cNvSpPr>
          <a:spLocks/>
        </xdr:cNvSpPr>
      </xdr:nvSpPr>
      <xdr:spPr>
        <a:xfrm>
          <a:off x="6229350" y="2286000"/>
          <a:ext cx="19431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28">
      <selection activeCell="B47" sqref="B47"/>
    </sheetView>
  </sheetViews>
  <sheetFormatPr defaultColWidth="11.00390625" defaultRowHeight="14.25"/>
  <cols>
    <col min="1" max="1" width="23.00390625" style="0" customWidth="1"/>
    <col min="2" max="2" width="13.75390625" style="0" customWidth="1"/>
    <col min="3" max="3" width="14.00390625" style="0" customWidth="1"/>
    <col min="4" max="4" width="6.75390625" style="0" customWidth="1"/>
    <col min="5" max="5" width="8.75390625" style="0" customWidth="1"/>
    <col min="6" max="6" width="7.125" style="0" customWidth="1"/>
    <col min="7" max="7" width="8.00390625" style="0" customWidth="1"/>
  </cols>
  <sheetData>
    <row r="1" ht="15.75">
      <c r="A1" s="15" t="s">
        <v>32</v>
      </c>
    </row>
    <row r="2" ht="15.75">
      <c r="A2" s="15"/>
    </row>
    <row r="3" spans="1:9" ht="15">
      <c r="A3" s="20" t="s">
        <v>50</v>
      </c>
      <c r="B3" s="12"/>
      <c r="C3" s="12"/>
      <c r="D3" s="12"/>
      <c r="E3" s="12"/>
      <c r="F3" s="12"/>
      <c r="G3" s="12"/>
      <c r="H3" s="12"/>
      <c r="I3" s="12"/>
    </row>
    <row r="4" ht="15.75">
      <c r="A4" s="15" t="s">
        <v>63</v>
      </c>
    </row>
    <row r="5" spans="2:7" ht="17.25" thickBot="1">
      <c r="B5" s="1"/>
      <c r="C5" s="12" t="s">
        <v>27</v>
      </c>
      <c r="D5" s="4" t="s">
        <v>29</v>
      </c>
      <c r="E5" s="11" t="s">
        <v>28</v>
      </c>
      <c r="F5" s="11"/>
      <c r="G5" s="11"/>
    </row>
    <row r="6" spans="1:7" ht="17.25" thickBot="1">
      <c r="A6" s="19" t="s">
        <v>60</v>
      </c>
      <c r="B6" s="10" t="s">
        <v>74</v>
      </c>
      <c r="C6" s="2" t="s">
        <v>0</v>
      </c>
      <c r="D6" s="2" t="s">
        <v>21</v>
      </c>
      <c r="E6" s="2" t="s">
        <v>21</v>
      </c>
      <c r="F6" s="2" t="s">
        <v>1</v>
      </c>
      <c r="G6" s="17" t="s">
        <v>35</v>
      </c>
    </row>
    <row r="7" spans="1:7" ht="15" thickBot="1">
      <c r="A7" t="s">
        <v>19</v>
      </c>
      <c r="B7" s="3" t="s">
        <v>22</v>
      </c>
      <c r="C7" s="14">
        <f>D11+115</f>
        <v>1115</v>
      </c>
      <c r="D7" s="4">
        <v>27</v>
      </c>
      <c r="E7" s="4">
        <v>4</v>
      </c>
      <c r="F7" s="5">
        <v>4</v>
      </c>
      <c r="G7" s="5">
        <v>3</v>
      </c>
    </row>
    <row r="8" spans="1:7" ht="15" thickBot="1">
      <c r="A8" t="s">
        <v>69</v>
      </c>
      <c r="B8" s="3" t="s">
        <v>22</v>
      </c>
      <c r="C8" s="14">
        <f>D11</f>
        <v>1000</v>
      </c>
      <c r="D8" s="4">
        <v>30</v>
      </c>
      <c r="E8" s="4">
        <v>5</v>
      </c>
      <c r="F8" s="5">
        <v>1</v>
      </c>
      <c r="G8" s="5">
        <v>5</v>
      </c>
    </row>
    <row r="9" spans="1:7" ht="15" thickBot="1">
      <c r="A9" t="s">
        <v>18</v>
      </c>
      <c r="B9" s="3" t="s">
        <v>22</v>
      </c>
      <c r="C9" s="14">
        <f>C11+20</f>
        <v>2220</v>
      </c>
      <c r="D9" s="4">
        <v>30</v>
      </c>
      <c r="E9" s="4">
        <v>5</v>
      </c>
      <c r="F9" s="5">
        <v>1</v>
      </c>
      <c r="G9" s="5">
        <v>2</v>
      </c>
    </row>
    <row r="10" spans="1:7" ht="15" thickBot="1">
      <c r="A10" t="s">
        <v>68</v>
      </c>
      <c r="B10" s="3" t="s">
        <v>2</v>
      </c>
      <c r="C10" s="4">
        <v>60</v>
      </c>
      <c r="D10" s="4">
        <v>23</v>
      </c>
      <c r="E10" s="4">
        <v>5</v>
      </c>
      <c r="F10" s="5">
        <v>8</v>
      </c>
      <c r="G10" s="5"/>
    </row>
    <row r="11" spans="1:7" ht="16.5" thickBot="1">
      <c r="A11" t="s">
        <v>16</v>
      </c>
      <c r="B11" s="7" t="s">
        <v>23</v>
      </c>
      <c r="C11" s="13">
        <v>2200</v>
      </c>
      <c r="D11" s="13">
        <v>1000</v>
      </c>
      <c r="E11" s="13">
        <v>8</v>
      </c>
      <c r="F11" s="5">
        <v>1</v>
      </c>
      <c r="G11" s="5">
        <v>15</v>
      </c>
    </row>
    <row r="12" spans="1:7" ht="16.5" thickBot="1">
      <c r="A12" t="s">
        <v>17</v>
      </c>
      <c r="B12" s="7" t="s">
        <v>24</v>
      </c>
      <c r="C12" s="14">
        <f>C11</f>
        <v>2200</v>
      </c>
      <c r="D12" s="4">
        <v>100</v>
      </c>
      <c r="E12" s="4">
        <v>8</v>
      </c>
      <c r="F12" s="5">
        <v>2</v>
      </c>
      <c r="G12" s="5">
        <v>5</v>
      </c>
    </row>
    <row r="13" spans="1:7" ht="16.5" thickBot="1">
      <c r="A13" t="s">
        <v>73</v>
      </c>
      <c r="B13" s="7" t="s">
        <v>23</v>
      </c>
      <c r="C13" s="14">
        <f>D11</f>
        <v>1000</v>
      </c>
      <c r="D13" s="4">
        <v>225</v>
      </c>
      <c r="E13" s="4">
        <v>8</v>
      </c>
      <c r="F13" s="5">
        <v>1</v>
      </c>
      <c r="G13" s="5">
        <v>4</v>
      </c>
    </row>
    <row r="14" spans="1:7" ht="15" thickBot="1">
      <c r="A14" t="s">
        <v>20</v>
      </c>
      <c r="B14" s="3" t="s">
        <v>34</v>
      </c>
      <c r="C14" s="14">
        <f>C11+200</f>
        <v>2400</v>
      </c>
      <c r="D14" s="4">
        <v>20</v>
      </c>
      <c r="E14" s="4">
        <v>20</v>
      </c>
      <c r="F14" s="5">
        <v>2</v>
      </c>
      <c r="G14" s="5">
        <v>3</v>
      </c>
    </row>
    <row r="15" spans="1:7" ht="15" thickBot="1">
      <c r="A15" t="s">
        <v>52</v>
      </c>
      <c r="B15" s="3" t="s">
        <v>3</v>
      </c>
      <c r="C15" s="14">
        <f>C11</f>
        <v>2200</v>
      </c>
      <c r="D15" s="4">
        <v>30</v>
      </c>
      <c r="E15" s="4">
        <v>50</v>
      </c>
      <c r="F15" s="5">
        <v>2</v>
      </c>
      <c r="G15" s="5"/>
    </row>
    <row r="16" spans="1:7" ht="15" thickBot="1">
      <c r="A16" t="s">
        <v>51</v>
      </c>
      <c r="B16" s="3" t="s">
        <v>3</v>
      </c>
      <c r="C16" s="14">
        <f>D11-25</f>
        <v>975</v>
      </c>
      <c r="D16" s="4">
        <v>30</v>
      </c>
      <c r="E16" s="4">
        <v>50</v>
      </c>
      <c r="F16" s="5">
        <v>2</v>
      </c>
      <c r="G16" s="5"/>
    </row>
    <row r="17" spans="1:7" ht="15" thickBot="1">
      <c r="A17" s="21" t="s">
        <v>76</v>
      </c>
      <c r="B17" s="3"/>
      <c r="C17" s="14">
        <f>C11/2</f>
        <v>1100</v>
      </c>
      <c r="D17" s="5">
        <v>40</v>
      </c>
      <c r="E17" s="5">
        <v>20</v>
      </c>
      <c r="F17" s="5">
        <v>4</v>
      </c>
      <c r="G17" s="5">
        <v>3</v>
      </c>
    </row>
    <row r="18" spans="1:7" ht="15" thickBot="1">
      <c r="A18" s="21" t="s">
        <v>53</v>
      </c>
      <c r="B18" s="3"/>
      <c r="C18" s="14">
        <f>C12/2</f>
        <v>1100</v>
      </c>
      <c r="D18" s="14">
        <f>D11</f>
        <v>1000</v>
      </c>
      <c r="E18" s="5"/>
      <c r="F18" s="5"/>
      <c r="G18" s="5">
        <v>4</v>
      </c>
    </row>
    <row r="19" spans="1:7" ht="15" thickBot="1">
      <c r="A19" t="s">
        <v>70</v>
      </c>
      <c r="B19" s="3" t="s">
        <v>4</v>
      </c>
      <c r="C19" s="4"/>
      <c r="D19" s="4"/>
      <c r="E19" s="4"/>
      <c r="F19" s="5">
        <v>2</v>
      </c>
      <c r="G19" s="5"/>
    </row>
    <row r="20" spans="1:7" ht="15" thickBot="1">
      <c r="A20" t="s">
        <v>49</v>
      </c>
      <c r="B20" s="3" t="s">
        <v>33</v>
      </c>
      <c r="C20" s="4">
        <v>100</v>
      </c>
      <c r="D20" s="4">
        <v>100</v>
      </c>
      <c r="E20" s="4">
        <v>2</v>
      </c>
      <c r="F20" s="27" t="s">
        <v>79</v>
      </c>
      <c r="G20" s="5">
        <v>4</v>
      </c>
    </row>
    <row r="21" spans="1:7" ht="29.25" thickBot="1">
      <c r="A21" s="26" t="s">
        <v>78</v>
      </c>
      <c r="B21" s="3" t="s">
        <v>43</v>
      </c>
      <c r="C21" s="4"/>
      <c r="D21" s="4"/>
      <c r="E21" s="4"/>
      <c r="F21" s="5"/>
      <c r="G21" s="5">
        <v>0</v>
      </c>
    </row>
    <row r="22" spans="1:7" ht="15" thickBot="1">
      <c r="A22" t="s">
        <v>30</v>
      </c>
      <c r="B22" s="3" t="s">
        <v>5</v>
      </c>
      <c r="C22" s="4" t="s">
        <v>6</v>
      </c>
      <c r="D22" s="4"/>
      <c r="E22" s="4"/>
      <c r="F22" s="5" t="s">
        <v>7</v>
      </c>
      <c r="G22" s="5" t="s">
        <v>75</v>
      </c>
    </row>
    <row r="23" spans="1:7" ht="15" thickBot="1">
      <c r="A23" t="s">
        <v>25</v>
      </c>
      <c r="B23" s="3" t="s">
        <v>8</v>
      </c>
      <c r="C23" s="4"/>
      <c r="D23" s="4"/>
      <c r="E23" s="4"/>
      <c r="F23" s="5">
        <v>20</v>
      </c>
      <c r="G23" s="5" t="s">
        <v>75</v>
      </c>
    </row>
    <row r="24" spans="1:7" ht="48" thickBot="1">
      <c r="A24" t="s">
        <v>25</v>
      </c>
      <c r="B24" s="7" t="s">
        <v>9</v>
      </c>
      <c r="C24" s="4" t="s">
        <v>10</v>
      </c>
      <c r="D24" s="4"/>
      <c r="E24" s="4"/>
      <c r="F24" s="5" t="s">
        <v>11</v>
      </c>
      <c r="G24" s="5" t="s">
        <v>75</v>
      </c>
    </row>
    <row r="25" spans="1:7" ht="16.5" customHeight="1" thickBot="1">
      <c r="A25" t="s">
        <v>12</v>
      </c>
      <c r="B25" s="7" t="s">
        <v>12</v>
      </c>
      <c r="C25" s="5"/>
      <c r="D25" s="5"/>
      <c r="E25" s="5"/>
      <c r="F25" s="16">
        <v>6</v>
      </c>
      <c r="G25" s="5" t="s">
        <v>75</v>
      </c>
    </row>
    <row r="26" spans="1:7" ht="16.5" customHeight="1">
      <c r="A26" t="s">
        <v>13</v>
      </c>
      <c r="B26" s="30" t="s">
        <v>13</v>
      </c>
      <c r="C26" s="32"/>
      <c r="D26" s="8"/>
      <c r="E26" s="8"/>
      <c r="F26" s="32" t="s">
        <v>44</v>
      </c>
      <c r="G26" s="8">
        <v>0</v>
      </c>
    </row>
    <row r="27" spans="1:7" ht="15" customHeight="1" thickBot="1">
      <c r="A27" t="s">
        <v>80</v>
      </c>
      <c r="B27" s="31"/>
      <c r="C27" s="33"/>
      <c r="D27" s="9"/>
      <c r="E27" s="9"/>
      <c r="F27" s="33"/>
      <c r="G27" s="9"/>
    </row>
    <row r="28" spans="1:7" ht="32.25" thickBot="1">
      <c r="A28" t="s">
        <v>36</v>
      </c>
      <c r="B28" s="7" t="s">
        <v>48</v>
      </c>
      <c r="C28" s="14">
        <f>C11+200</f>
        <v>2400</v>
      </c>
      <c r="D28" s="14">
        <f>D11+400</f>
        <v>1400</v>
      </c>
      <c r="E28" s="4"/>
      <c r="F28" s="5">
        <v>1</v>
      </c>
      <c r="G28" s="5">
        <v>6</v>
      </c>
    </row>
    <row r="29" spans="1:7" ht="16.5" thickBot="1">
      <c r="A29" t="s">
        <v>88</v>
      </c>
      <c r="B29" s="7"/>
      <c r="C29" s="4"/>
      <c r="D29" s="4"/>
      <c r="E29" s="4"/>
      <c r="F29" s="5" t="s">
        <v>39</v>
      </c>
      <c r="G29" s="5">
        <v>4</v>
      </c>
    </row>
    <row r="30" spans="1:7" ht="49.5" customHeight="1" thickBot="1">
      <c r="A30" t="s">
        <v>47</v>
      </c>
      <c r="B30" s="7" t="s">
        <v>45</v>
      </c>
      <c r="C30" s="4"/>
      <c r="D30" s="4"/>
      <c r="E30" s="4"/>
      <c r="F30" s="5">
        <v>0</v>
      </c>
      <c r="G30" s="5">
        <f>F30*25</f>
        <v>0</v>
      </c>
    </row>
    <row r="31" spans="1:7" ht="32.25" thickBot="1">
      <c r="A31" t="s">
        <v>81</v>
      </c>
      <c r="B31" s="7" t="s">
        <v>46</v>
      </c>
      <c r="C31" s="4"/>
      <c r="D31" s="4"/>
      <c r="E31" s="4"/>
      <c r="F31" s="5">
        <v>1</v>
      </c>
      <c r="G31" s="5">
        <v>5</v>
      </c>
    </row>
    <row r="32" spans="1:7" ht="16.5" thickBot="1">
      <c r="A32" t="s">
        <v>82</v>
      </c>
      <c r="B32" s="7" t="s">
        <v>84</v>
      </c>
      <c r="C32" s="4"/>
      <c r="D32" s="4"/>
      <c r="E32" s="4"/>
      <c r="F32" s="5" t="s">
        <v>83</v>
      </c>
      <c r="G32" s="5">
        <v>2</v>
      </c>
    </row>
    <row r="33" spans="1:7" ht="39" thickBot="1">
      <c r="A33" t="s">
        <v>86</v>
      </c>
      <c r="B33" s="3" t="s">
        <v>87</v>
      </c>
      <c r="C33" s="4">
        <f>C11/2</f>
        <v>1100</v>
      </c>
      <c r="D33" s="4"/>
      <c r="E33" s="4"/>
      <c r="F33" s="4"/>
      <c r="G33" s="5">
        <v>10</v>
      </c>
    </row>
    <row r="34" spans="1:7" ht="15" thickBot="1">
      <c r="A34" s="26" t="s">
        <v>76</v>
      </c>
      <c r="B34" s="3" t="s">
        <v>85</v>
      </c>
      <c r="C34" s="4">
        <f>C11/2</f>
        <v>1100</v>
      </c>
      <c r="D34" s="4">
        <v>5</v>
      </c>
      <c r="E34" s="4">
        <v>5</v>
      </c>
      <c r="F34" s="4">
        <v>2</v>
      </c>
      <c r="G34" s="5">
        <v>1</v>
      </c>
    </row>
    <row r="35" spans="1:11" ht="15" thickBot="1">
      <c r="A35" s="26" t="s">
        <v>76</v>
      </c>
      <c r="B35" s="3" t="s">
        <v>85</v>
      </c>
      <c r="C35" s="4">
        <f>D11</f>
        <v>1000</v>
      </c>
      <c r="D35" s="4">
        <v>5</v>
      </c>
      <c r="E35" s="4">
        <v>3</v>
      </c>
      <c r="F35" s="4">
        <v>2</v>
      </c>
      <c r="G35" s="5">
        <v>1</v>
      </c>
      <c r="K35" t="s">
        <v>62</v>
      </c>
    </row>
    <row r="36" spans="1:2" ht="15.75">
      <c r="A36" s="6"/>
      <c r="B36" s="6"/>
    </row>
    <row r="37" spans="3:8" ht="15">
      <c r="C37" t="s">
        <v>91</v>
      </c>
      <c r="F37" s="18" t="s">
        <v>42</v>
      </c>
      <c r="G37" s="18">
        <f>SUM(G7:G35)</f>
        <v>77</v>
      </c>
      <c r="H37" s="18" t="s">
        <v>59</v>
      </c>
    </row>
    <row r="38" spans="1:8" ht="15">
      <c r="A38" s="18" t="s">
        <v>90</v>
      </c>
      <c r="C38">
        <f>C11*D11/2*45/1000000</f>
        <v>49.5</v>
      </c>
      <c r="F38" s="18"/>
      <c r="G38" s="18"/>
      <c r="H38" s="18"/>
    </row>
    <row r="39" spans="1:8" ht="15">
      <c r="A39" t="s">
        <v>101</v>
      </c>
      <c r="D39" s="18" t="s">
        <v>93</v>
      </c>
      <c r="F39" t="s">
        <v>96</v>
      </c>
      <c r="G39" s="18" t="s">
        <v>95</v>
      </c>
      <c r="H39" s="18"/>
    </row>
    <row r="40" spans="1:8" ht="15">
      <c r="A40" s="18" t="s">
        <v>92</v>
      </c>
      <c r="D40">
        <v>135</v>
      </c>
      <c r="E40" t="s">
        <v>94</v>
      </c>
      <c r="F40">
        <v>2</v>
      </c>
      <c r="G40" s="18">
        <f>D40*F40*12*2.5/1000</f>
        <v>8.1</v>
      </c>
      <c r="H40" s="18" t="s">
        <v>97</v>
      </c>
    </row>
    <row r="41" spans="4:8" ht="15">
      <c r="D41" s="18" t="s">
        <v>98</v>
      </c>
      <c r="F41" t="s">
        <v>96</v>
      </c>
      <c r="G41" s="18" t="s">
        <v>95</v>
      </c>
      <c r="H41" s="18"/>
    </row>
    <row r="42" spans="1:7" ht="15">
      <c r="A42" t="s">
        <v>99</v>
      </c>
      <c r="D42">
        <v>1.6</v>
      </c>
      <c r="E42" t="s">
        <v>100</v>
      </c>
      <c r="F42">
        <v>2</v>
      </c>
      <c r="G42" s="18">
        <f>D42*F42*2.5</f>
        <v>8</v>
      </c>
    </row>
    <row r="43" spans="1:7" ht="15">
      <c r="A43" s="36" t="s">
        <v>109</v>
      </c>
      <c r="G43" s="18"/>
    </row>
    <row r="44" spans="1:8" ht="38.25">
      <c r="A44" s="29" t="s">
        <v>102</v>
      </c>
      <c r="B44" s="29" t="s">
        <v>103</v>
      </c>
      <c r="C44" s="29" t="s">
        <v>104</v>
      </c>
      <c r="D44" s="29" t="s">
        <v>105</v>
      </c>
      <c r="E44" s="29" t="s">
        <v>110</v>
      </c>
      <c r="F44" s="29" t="s">
        <v>106</v>
      </c>
      <c r="G44" s="29" t="s">
        <v>107</v>
      </c>
      <c r="H44" s="29" t="s">
        <v>108</v>
      </c>
    </row>
    <row r="45" spans="1:8" ht="14.25">
      <c r="A45" s="12">
        <f>C11/10</f>
        <v>220</v>
      </c>
      <c r="B45" s="12">
        <f>D11/10</f>
        <v>100</v>
      </c>
      <c r="C45">
        <f>A45*B45/10000</f>
        <v>2.2</v>
      </c>
      <c r="D45">
        <f>C45*45</f>
        <v>99.00000000000001</v>
      </c>
      <c r="E45">
        <v>61</v>
      </c>
      <c r="F45" s="28">
        <f>D45/E45</f>
        <v>1.6229508196721314</v>
      </c>
      <c r="G45">
        <v>1.6</v>
      </c>
      <c r="H45" s="28">
        <f>F45*G45</f>
        <v>2.5967213114754104</v>
      </c>
    </row>
    <row r="47" ht="15">
      <c r="A47" s="18" t="s">
        <v>89</v>
      </c>
    </row>
    <row r="48" ht="17.25" thickBot="1">
      <c r="B48" s="1"/>
    </row>
    <row r="49" spans="1:7" ht="26.25" thickBot="1">
      <c r="A49" s="19" t="s">
        <v>31</v>
      </c>
      <c r="B49" s="10" t="s">
        <v>74</v>
      </c>
      <c r="C49" s="2" t="s">
        <v>54</v>
      </c>
      <c r="D49" s="2" t="s">
        <v>55</v>
      </c>
      <c r="E49" s="2" t="s">
        <v>55</v>
      </c>
      <c r="F49" s="2" t="s">
        <v>56</v>
      </c>
      <c r="G49" s="17" t="s">
        <v>57</v>
      </c>
    </row>
    <row r="50" spans="1:7" ht="15" thickBot="1">
      <c r="A50" t="s">
        <v>19</v>
      </c>
      <c r="B50" s="3" t="s">
        <v>22</v>
      </c>
      <c r="C50" s="22">
        <f aca="true" t="shared" si="0" ref="C50:E63">C7/300</f>
        <v>3.716666666666667</v>
      </c>
      <c r="D50" s="25">
        <f t="shared" si="0"/>
        <v>0.09</v>
      </c>
      <c r="E50" s="25">
        <f t="shared" si="0"/>
        <v>0.013333333333333334</v>
      </c>
      <c r="F50" s="5">
        <v>4</v>
      </c>
      <c r="G50" s="5">
        <v>60</v>
      </c>
    </row>
    <row r="51" spans="1:7" ht="15" thickBot="1">
      <c r="A51" t="s">
        <v>69</v>
      </c>
      <c r="B51" s="3" t="s">
        <v>22</v>
      </c>
      <c r="C51" s="22">
        <f t="shared" si="0"/>
        <v>3.3333333333333335</v>
      </c>
      <c r="D51" s="25">
        <f t="shared" si="0"/>
        <v>0.1</v>
      </c>
      <c r="E51" s="25">
        <f t="shared" si="0"/>
        <v>0.016666666666666666</v>
      </c>
      <c r="F51" s="5">
        <v>1</v>
      </c>
      <c r="G51" s="5">
        <v>0</v>
      </c>
    </row>
    <row r="52" spans="1:7" ht="15" thickBot="1">
      <c r="A52" t="s">
        <v>18</v>
      </c>
      <c r="B52" s="3" t="s">
        <v>22</v>
      </c>
      <c r="C52" s="22">
        <f t="shared" si="0"/>
        <v>7.4</v>
      </c>
      <c r="D52" s="25">
        <f t="shared" si="0"/>
        <v>0.1</v>
      </c>
      <c r="E52" s="25">
        <f t="shared" si="0"/>
        <v>0.016666666666666666</v>
      </c>
      <c r="F52" s="5">
        <v>1</v>
      </c>
      <c r="G52" s="5">
        <v>60</v>
      </c>
    </row>
    <row r="53" spans="1:7" ht="15" thickBot="1">
      <c r="A53" t="s">
        <v>68</v>
      </c>
      <c r="B53" s="3" t="s">
        <v>2</v>
      </c>
      <c r="C53" s="22">
        <f t="shared" si="0"/>
        <v>0.2</v>
      </c>
      <c r="D53" s="25">
        <f t="shared" si="0"/>
        <v>0.07666666666666666</v>
      </c>
      <c r="E53" s="25">
        <f t="shared" si="0"/>
        <v>0.016666666666666666</v>
      </c>
      <c r="F53" s="5">
        <v>8</v>
      </c>
      <c r="G53" s="5"/>
    </row>
    <row r="54" spans="1:7" ht="16.5" thickBot="1">
      <c r="A54" t="s">
        <v>16</v>
      </c>
      <c r="B54" s="7" t="s">
        <v>23</v>
      </c>
      <c r="C54" s="22">
        <f t="shared" si="0"/>
        <v>7.333333333333333</v>
      </c>
      <c r="D54" s="25">
        <f t="shared" si="0"/>
        <v>3.3333333333333335</v>
      </c>
      <c r="E54" s="25">
        <f t="shared" si="0"/>
        <v>0.02666666666666667</v>
      </c>
      <c r="F54" s="5">
        <v>1</v>
      </c>
      <c r="G54" s="5">
        <v>1092</v>
      </c>
    </row>
    <row r="55" spans="1:7" ht="16.5" thickBot="1">
      <c r="A55" t="s">
        <v>17</v>
      </c>
      <c r="B55" s="7" t="s">
        <v>24</v>
      </c>
      <c r="C55" s="22">
        <f t="shared" si="0"/>
        <v>7.333333333333333</v>
      </c>
      <c r="D55" s="25">
        <f t="shared" si="0"/>
        <v>0.3333333333333333</v>
      </c>
      <c r="E55" s="25">
        <f t="shared" si="0"/>
        <v>0.02666666666666667</v>
      </c>
      <c r="F55" s="5">
        <v>2</v>
      </c>
      <c r="G55" s="5">
        <v>140</v>
      </c>
    </row>
    <row r="56" spans="1:7" ht="16.5" thickBot="1">
      <c r="A56" t="s">
        <v>26</v>
      </c>
      <c r="B56" s="7" t="s">
        <v>23</v>
      </c>
      <c r="C56" s="22">
        <f t="shared" si="0"/>
        <v>3.3333333333333335</v>
      </c>
      <c r="D56" s="25">
        <f t="shared" si="0"/>
        <v>0.75</v>
      </c>
      <c r="E56" s="25">
        <f t="shared" si="0"/>
        <v>0.02666666666666667</v>
      </c>
      <c r="F56" s="5">
        <v>1</v>
      </c>
      <c r="G56" s="5">
        <v>180</v>
      </c>
    </row>
    <row r="57" spans="1:7" ht="15" thickBot="1">
      <c r="A57" t="s">
        <v>20</v>
      </c>
      <c r="B57" s="3" t="s">
        <v>34</v>
      </c>
      <c r="C57" s="22">
        <f t="shared" si="0"/>
        <v>8</v>
      </c>
      <c r="D57" s="25">
        <f t="shared" si="0"/>
        <v>0.06666666666666667</v>
      </c>
      <c r="E57" s="25">
        <f t="shared" si="0"/>
        <v>0.06666666666666667</v>
      </c>
      <c r="F57" s="5">
        <v>2</v>
      </c>
      <c r="G57" s="5"/>
    </row>
    <row r="58" spans="1:7" ht="15" thickBot="1">
      <c r="A58" t="s">
        <v>52</v>
      </c>
      <c r="B58" s="3" t="s">
        <v>3</v>
      </c>
      <c r="C58" s="22">
        <f t="shared" si="0"/>
        <v>7.333333333333333</v>
      </c>
      <c r="D58" s="25">
        <f t="shared" si="0"/>
        <v>0.1</v>
      </c>
      <c r="E58" s="25">
        <f t="shared" si="0"/>
        <v>0.16666666666666666</v>
      </c>
      <c r="F58" s="5">
        <v>2</v>
      </c>
      <c r="G58" s="5"/>
    </row>
    <row r="59" spans="1:7" ht="15" thickBot="1">
      <c r="A59" t="s">
        <v>51</v>
      </c>
      <c r="B59" s="3" t="s">
        <v>3</v>
      </c>
      <c r="C59" s="22">
        <f t="shared" si="0"/>
        <v>3.25</v>
      </c>
      <c r="D59" s="25">
        <f t="shared" si="0"/>
        <v>0.1</v>
      </c>
      <c r="E59" s="25">
        <f t="shared" si="0"/>
        <v>0.16666666666666666</v>
      </c>
      <c r="F59" s="5">
        <v>2</v>
      </c>
      <c r="G59" s="5"/>
    </row>
    <row r="60" spans="1:7" ht="15" thickBot="1">
      <c r="A60" s="21" t="s">
        <v>76</v>
      </c>
      <c r="B60" s="3"/>
      <c r="C60" s="22">
        <f t="shared" si="0"/>
        <v>3.6666666666666665</v>
      </c>
      <c r="D60" s="25">
        <f t="shared" si="0"/>
        <v>0.13333333333333333</v>
      </c>
      <c r="E60" s="25">
        <f t="shared" si="0"/>
        <v>0.06666666666666667</v>
      </c>
      <c r="F60" s="5">
        <v>4</v>
      </c>
      <c r="G60" s="5">
        <v>80</v>
      </c>
    </row>
    <row r="61" spans="1:7" ht="15" thickBot="1">
      <c r="A61" s="21" t="s">
        <v>77</v>
      </c>
      <c r="B61" s="3"/>
      <c r="C61" s="22">
        <f t="shared" si="0"/>
        <v>3.6666666666666665</v>
      </c>
      <c r="D61" s="25">
        <f t="shared" si="0"/>
        <v>3.3333333333333335</v>
      </c>
      <c r="E61" s="25">
        <f t="shared" si="0"/>
        <v>0</v>
      </c>
      <c r="F61" s="5"/>
      <c r="G61" s="5">
        <v>430</v>
      </c>
    </row>
    <row r="62" spans="1:7" ht="15" thickBot="1">
      <c r="A62" t="s">
        <v>70</v>
      </c>
      <c r="B62" s="3" t="s">
        <v>4</v>
      </c>
      <c r="C62" s="22">
        <f t="shared" si="0"/>
        <v>0</v>
      </c>
      <c r="D62" s="25">
        <f t="shared" si="0"/>
        <v>0</v>
      </c>
      <c r="E62" s="25">
        <f t="shared" si="0"/>
        <v>0</v>
      </c>
      <c r="F62" s="5">
        <v>2</v>
      </c>
      <c r="G62" s="5"/>
    </row>
    <row r="63" spans="1:7" ht="15" thickBot="1">
      <c r="A63" t="s">
        <v>49</v>
      </c>
      <c r="B63" s="3" t="s">
        <v>33</v>
      </c>
      <c r="C63" s="22">
        <f t="shared" si="0"/>
        <v>0.3333333333333333</v>
      </c>
      <c r="D63" s="25">
        <f t="shared" si="0"/>
        <v>0.3333333333333333</v>
      </c>
      <c r="E63" s="25">
        <f t="shared" si="0"/>
        <v>0.006666666666666667</v>
      </c>
      <c r="F63" s="5">
        <v>2</v>
      </c>
      <c r="G63" s="5">
        <v>360</v>
      </c>
    </row>
    <row r="64" spans="1:7" ht="29.25" thickBot="1">
      <c r="A64" s="26" t="s">
        <v>67</v>
      </c>
      <c r="B64" s="3" t="s">
        <v>43</v>
      </c>
      <c r="C64" s="23"/>
      <c r="D64" s="25">
        <f aca="true" t="shared" si="1" ref="D64:D69">D21/300</f>
        <v>0</v>
      </c>
      <c r="E64" s="4"/>
      <c r="F64" s="5">
        <v>0</v>
      </c>
      <c r="G64" s="5"/>
    </row>
    <row r="65" spans="1:7" ht="15" thickBot="1">
      <c r="A65" t="s">
        <v>30</v>
      </c>
      <c r="B65" s="3" t="s">
        <v>5</v>
      </c>
      <c r="C65" s="23" t="s">
        <v>6</v>
      </c>
      <c r="D65" s="25">
        <f t="shared" si="1"/>
        <v>0</v>
      </c>
      <c r="E65" s="4"/>
      <c r="F65" s="5" t="s">
        <v>7</v>
      </c>
      <c r="G65" s="5"/>
    </row>
    <row r="66" spans="1:7" ht="15" thickBot="1">
      <c r="A66" t="s">
        <v>25</v>
      </c>
      <c r="B66" s="3" t="s">
        <v>8</v>
      </c>
      <c r="C66" s="23"/>
      <c r="D66" s="25">
        <f t="shared" si="1"/>
        <v>0</v>
      </c>
      <c r="E66" s="4"/>
      <c r="F66" s="5">
        <v>20</v>
      </c>
      <c r="G66" s="5"/>
    </row>
    <row r="67" spans="1:7" ht="48" thickBot="1">
      <c r="A67" t="s">
        <v>25</v>
      </c>
      <c r="B67" s="7" t="s">
        <v>9</v>
      </c>
      <c r="C67" s="23" t="s">
        <v>10</v>
      </c>
      <c r="D67" s="25">
        <f t="shared" si="1"/>
        <v>0</v>
      </c>
      <c r="E67" s="4"/>
      <c r="F67" s="5" t="s">
        <v>11</v>
      </c>
      <c r="G67" s="5"/>
    </row>
    <row r="68" spans="1:7" ht="32.25" thickBot="1">
      <c r="A68" t="s">
        <v>12</v>
      </c>
      <c r="B68" s="7" t="s">
        <v>12</v>
      </c>
      <c r="C68" s="24"/>
      <c r="D68" s="25">
        <f t="shared" si="1"/>
        <v>0</v>
      </c>
      <c r="E68" s="5"/>
      <c r="F68" s="16">
        <v>6</v>
      </c>
      <c r="G68" s="5"/>
    </row>
    <row r="69" spans="1:7" ht="15" thickBot="1">
      <c r="A69" t="s">
        <v>13</v>
      </c>
      <c r="B69" s="30" t="s">
        <v>65</v>
      </c>
      <c r="C69" s="34"/>
      <c r="D69" s="25">
        <f t="shared" si="1"/>
        <v>0</v>
      </c>
      <c r="E69" s="8"/>
      <c r="F69" s="32" t="s">
        <v>44</v>
      </c>
      <c r="G69" s="5"/>
    </row>
    <row r="70" spans="1:7" ht="15" thickBot="1">
      <c r="A70" t="s">
        <v>66</v>
      </c>
      <c r="B70" s="31"/>
      <c r="C70" s="35"/>
      <c r="D70" s="25"/>
      <c r="E70" s="9"/>
      <c r="F70" s="33"/>
      <c r="G70" s="5"/>
    </row>
    <row r="71" spans="1:7" ht="32.25" thickBot="1">
      <c r="A71" t="s">
        <v>36</v>
      </c>
      <c r="B71" s="7" t="s">
        <v>48</v>
      </c>
      <c r="C71" s="22">
        <f>C28/300</f>
        <v>8</v>
      </c>
      <c r="D71" s="25">
        <f>D28/300</f>
        <v>4.666666666666667</v>
      </c>
      <c r="E71" s="4"/>
      <c r="F71" s="5">
        <v>1</v>
      </c>
      <c r="G71" s="5">
        <v>300</v>
      </c>
    </row>
    <row r="72" spans="1:7" ht="16.5" thickBot="1">
      <c r="A72" t="s">
        <v>37</v>
      </c>
      <c r="B72" s="7" t="s">
        <v>38</v>
      </c>
      <c r="C72" s="22"/>
      <c r="D72" s="14"/>
      <c r="E72" s="4"/>
      <c r="F72" s="5" t="s">
        <v>39</v>
      </c>
      <c r="G72" s="5">
        <v>300</v>
      </c>
    </row>
    <row r="73" spans="1:7" ht="48" thickBot="1">
      <c r="A73" t="s">
        <v>47</v>
      </c>
      <c r="B73" s="7" t="s">
        <v>45</v>
      </c>
      <c r="C73" s="23"/>
      <c r="D73" s="4"/>
      <c r="E73" s="4"/>
      <c r="F73" s="5">
        <v>1</v>
      </c>
      <c r="G73" s="5">
        <v>1625</v>
      </c>
    </row>
    <row r="74" spans="1:7" ht="32.25" thickBot="1">
      <c r="A74" t="s">
        <v>64</v>
      </c>
      <c r="B74" s="7" t="s">
        <v>46</v>
      </c>
      <c r="C74" s="23"/>
      <c r="D74" s="4"/>
      <c r="E74" s="4"/>
      <c r="F74" s="5">
        <v>1</v>
      </c>
      <c r="G74" s="5">
        <v>240</v>
      </c>
    </row>
    <row r="75" spans="1:7" ht="16.5" thickBot="1">
      <c r="A75" t="s">
        <v>40</v>
      </c>
      <c r="B75" s="7"/>
      <c r="C75" s="23"/>
      <c r="D75" s="4"/>
      <c r="E75" s="4"/>
      <c r="F75" s="5" t="s">
        <v>41</v>
      </c>
      <c r="G75" s="5">
        <v>65</v>
      </c>
    </row>
    <row r="76" spans="1:7" ht="39" thickBot="1">
      <c r="A76" t="s">
        <v>71</v>
      </c>
      <c r="B76" s="3" t="s">
        <v>14</v>
      </c>
      <c r="C76" s="23"/>
      <c r="D76" s="4"/>
      <c r="E76" s="4"/>
      <c r="F76" s="4"/>
      <c r="G76" s="5"/>
    </row>
    <row r="77" spans="1:7" ht="39" thickBot="1">
      <c r="A77" t="s">
        <v>15</v>
      </c>
      <c r="B77" s="3" t="s">
        <v>15</v>
      </c>
      <c r="C77" s="23"/>
      <c r="D77" s="4"/>
      <c r="E77" s="4"/>
      <c r="F77" s="4">
        <v>0</v>
      </c>
      <c r="G77" s="5">
        <v>0</v>
      </c>
    </row>
    <row r="78" spans="1:11" ht="15" thickBot="1">
      <c r="A78" t="s">
        <v>72</v>
      </c>
      <c r="B78" s="3"/>
      <c r="C78" s="23"/>
      <c r="D78" s="4"/>
      <c r="E78" s="4"/>
      <c r="F78" s="4"/>
      <c r="G78" s="5"/>
      <c r="K78" t="s">
        <v>61</v>
      </c>
    </row>
    <row r="79" spans="1:2" ht="15.75">
      <c r="A79" s="6"/>
      <c r="B79" s="6"/>
    </row>
    <row r="80" spans="6:8" ht="15">
      <c r="F80" s="18" t="s">
        <v>42</v>
      </c>
      <c r="G80" s="18">
        <f>SUM(G50:G78)</f>
        <v>4932</v>
      </c>
      <c r="H80" s="18" t="s">
        <v>58</v>
      </c>
    </row>
  </sheetData>
  <mergeCells count="6">
    <mergeCell ref="B26:B27"/>
    <mergeCell ref="C26:C27"/>
    <mergeCell ref="F26:F27"/>
    <mergeCell ref="B69:B70"/>
    <mergeCell ref="C69:C70"/>
    <mergeCell ref="F69:F70"/>
  </mergeCells>
  <printOptions/>
  <pageMargins left="0.3937007874015748" right="0.3937007874015748" top="0.3937007874015748" bottom="0.3937007874015748" header="0.03937007874015748" footer="0.03937007874015748"/>
  <pageSetup fitToHeight="2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Stefan</cp:lastModifiedBy>
  <cp:lastPrinted>2013-03-25T07:18:20Z</cp:lastPrinted>
  <dcterms:created xsi:type="dcterms:W3CDTF">2009-01-02T20:12:13Z</dcterms:created>
  <dcterms:modified xsi:type="dcterms:W3CDTF">2015-05-23T21:25:16Z</dcterms:modified>
  <cp:category/>
  <cp:version/>
  <cp:contentType/>
  <cp:contentStatus/>
</cp:coreProperties>
</file>